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filterPrivacy="1" defaultThemeVersion="124226"/>
  <xr:revisionPtr revIDLastSave="0" documentId="13_ncr:1_{011A7270-E072-4A11-961B-E936C5193029}" xr6:coauthVersionLast="45" xr6:coauthVersionMax="45" xr10:uidLastSave="{00000000-0000-0000-0000-000000000000}"/>
  <bookViews>
    <workbookView xWindow="-103" yWindow="-103" windowWidth="18720" windowHeight="11949" xr2:uid="{00000000-000D-0000-FFFF-FFFF00000000}"/>
  </bookViews>
  <sheets>
    <sheet name="資金繰表（年度）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8" l="1"/>
  <c r="O13" i="8"/>
  <c r="N13" i="8"/>
  <c r="M13" i="8"/>
  <c r="L13" i="8"/>
  <c r="K13" i="8"/>
  <c r="J13" i="8"/>
  <c r="I13" i="8"/>
  <c r="H13" i="8"/>
  <c r="G13" i="8"/>
  <c r="F13" i="8"/>
  <c r="P12" i="8" l="1"/>
  <c r="O12" i="8"/>
  <c r="N12" i="8"/>
  <c r="M12" i="8"/>
  <c r="L12" i="8"/>
  <c r="K12" i="8"/>
  <c r="J12" i="8"/>
  <c r="I12" i="8"/>
  <c r="H12" i="8"/>
  <c r="G7" i="8"/>
  <c r="G12" i="8"/>
  <c r="P11" i="8"/>
  <c r="O11" i="8"/>
  <c r="N11" i="8"/>
  <c r="M11" i="8"/>
  <c r="L11" i="8"/>
  <c r="K11" i="8"/>
  <c r="J11" i="8"/>
  <c r="I11" i="8"/>
  <c r="H11" i="8"/>
  <c r="G11" i="8"/>
  <c r="E14" i="8" l="1"/>
  <c r="E18" i="8" s="1"/>
  <c r="E7" i="8"/>
  <c r="P14" i="8" l="1"/>
  <c r="P18" i="8" s="1"/>
  <c r="O14" i="8"/>
  <c r="O18" i="8" s="1"/>
  <c r="N14" i="8"/>
  <c r="N18" i="8" s="1"/>
  <c r="M14" i="8"/>
  <c r="M18" i="8" s="1"/>
  <c r="L14" i="8"/>
  <c r="L18" i="8" s="1"/>
  <c r="K14" i="8"/>
  <c r="K18" i="8" s="1"/>
  <c r="J14" i="8"/>
  <c r="J18" i="8" s="1"/>
  <c r="I14" i="8"/>
  <c r="I18" i="8" s="1"/>
  <c r="H14" i="8"/>
  <c r="H18" i="8" s="1"/>
  <c r="G14" i="8"/>
  <c r="F14" i="8"/>
  <c r="P7" i="8"/>
  <c r="P10" i="8" s="1"/>
  <c r="O7" i="8"/>
  <c r="O10" i="8" s="1"/>
  <c r="N7" i="8"/>
  <c r="N10" i="8" s="1"/>
  <c r="M7" i="8"/>
  <c r="M10" i="8" s="1"/>
  <c r="L7" i="8"/>
  <c r="L10" i="8" s="1"/>
  <c r="K7" i="8"/>
  <c r="K10" i="8" s="1"/>
  <c r="J7" i="8"/>
  <c r="J10" i="8" s="1"/>
  <c r="I7" i="8"/>
  <c r="I10" i="8" s="1"/>
  <c r="H7" i="8"/>
  <c r="G10" i="8"/>
  <c r="F7" i="8"/>
  <c r="E10" i="8"/>
  <c r="P34" i="8"/>
  <c r="O34" i="8"/>
  <c r="N34" i="8"/>
  <c r="M34" i="8"/>
  <c r="L34" i="8"/>
  <c r="K34" i="8"/>
  <c r="J34" i="8"/>
  <c r="I34" i="8"/>
  <c r="H34" i="8"/>
  <c r="G34" i="8"/>
  <c r="F34" i="8"/>
  <c r="E34" i="8"/>
  <c r="P31" i="8"/>
  <c r="P35" i="8" s="1"/>
  <c r="O31" i="8"/>
  <c r="O35" i="8" s="1"/>
  <c r="N31" i="8"/>
  <c r="M31" i="8"/>
  <c r="L31" i="8"/>
  <c r="K31" i="8"/>
  <c r="J31" i="8"/>
  <c r="I31" i="8"/>
  <c r="H31" i="8"/>
  <c r="G31" i="8"/>
  <c r="F31" i="8"/>
  <c r="E31" i="8"/>
  <c r="P26" i="8"/>
  <c r="O26" i="8"/>
  <c r="N26" i="8"/>
  <c r="M26" i="8"/>
  <c r="L26" i="8"/>
  <c r="K26" i="8"/>
  <c r="J26" i="8"/>
  <c r="I26" i="8"/>
  <c r="H26" i="8"/>
  <c r="G26" i="8"/>
  <c r="F26" i="8"/>
  <c r="E26" i="8"/>
  <c r="P22" i="8"/>
  <c r="P27" i="8" s="1"/>
  <c r="O22" i="8"/>
  <c r="O27" i="8" s="1"/>
  <c r="N22" i="8"/>
  <c r="M22" i="8"/>
  <c r="M27" i="8" s="1"/>
  <c r="L22" i="8"/>
  <c r="L27" i="8" s="1"/>
  <c r="K22" i="8"/>
  <c r="K27" i="8" s="1"/>
  <c r="J22" i="8"/>
  <c r="I22" i="8"/>
  <c r="H22" i="8"/>
  <c r="G22" i="8"/>
  <c r="F22" i="8"/>
  <c r="E22" i="8"/>
  <c r="E27" i="8" l="1"/>
  <c r="I27" i="8"/>
  <c r="F27" i="8"/>
  <c r="E35" i="8"/>
  <c r="M35" i="8"/>
  <c r="N35" i="8"/>
  <c r="H35" i="8"/>
  <c r="L35" i="8"/>
  <c r="K35" i="8"/>
  <c r="P19" i="8"/>
  <c r="P36" i="8" s="1"/>
  <c r="G27" i="8"/>
  <c r="F10" i="8"/>
  <c r="N19" i="8"/>
  <c r="N36" i="8" s="1"/>
  <c r="F18" i="8"/>
  <c r="J27" i="8"/>
  <c r="N27" i="8"/>
  <c r="J35" i="8"/>
  <c r="O19" i="8"/>
  <c r="O36" i="8" s="1"/>
  <c r="M19" i="8"/>
  <c r="K19" i="8"/>
  <c r="J19" i="8"/>
  <c r="I19" i="8"/>
  <c r="H27" i="8"/>
  <c r="G35" i="8"/>
  <c r="H10" i="8"/>
  <c r="H19" i="8" s="1"/>
  <c r="G18" i="8"/>
  <c r="I35" i="8"/>
  <c r="L19" i="8"/>
  <c r="L36" i="8" s="1"/>
  <c r="F35" i="8"/>
  <c r="E19" i="8"/>
  <c r="E36" i="8" l="1"/>
  <c r="K36" i="8"/>
  <c r="M36" i="8"/>
  <c r="F19" i="8"/>
  <c r="F36" i="8" s="1"/>
  <c r="J36" i="8"/>
  <c r="G19" i="8"/>
  <c r="G36" i="8" s="1"/>
  <c r="H36" i="8"/>
  <c r="I36" i="8"/>
  <c r="E37" i="8" l="1"/>
  <c r="F4" i="8" s="1"/>
  <c r="F37" i="8" s="1"/>
  <c r="G4" i="8" l="1"/>
  <c r="G37" i="8" s="1"/>
  <c r="H4" i="8" s="1"/>
  <c r="H37" i="8" s="1"/>
  <c r="I4" i="8" s="1"/>
  <c r="I37" i="8" s="1"/>
  <c r="J4" i="8" s="1"/>
  <c r="J37" i="8" l="1"/>
  <c r="K4" i="8" s="1"/>
  <c r="K37" i="8" s="1"/>
  <c r="L4" i="8" s="1"/>
  <c r="L37" i="8" s="1"/>
  <c r="M4" i="8" s="1"/>
  <c r="M37" i="8" s="1"/>
  <c r="N4" i="8" s="1"/>
  <c r="N37" i="8" s="1"/>
  <c r="O4" i="8" s="1"/>
  <c r="O37" i="8" s="1"/>
  <c r="P4" i="8" s="1"/>
  <c r="P37" i="8" s="1"/>
</calcChain>
</file>

<file path=xl/sharedStrings.xml><?xml version="1.0" encoding="utf-8"?>
<sst xmlns="http://schemas.openxmlformats.org/spreadsheetml/2006/main" count="75" uniqueCount="54">
  <si>
    <t>売掛金回収</t>
  </si>
  <si>
    <t>前月繰越</t>
    <rPh sb="0" eb="2">
      <t>ゼンゲツ</t>
    </rPh>
    <phoneticPr fontId="2"/>
  </si>
  <si>
    <t>経常収支</t>
    <rPh sb="0" eb="2">
      <t>ケイジョウ</t>
    </rPh>
    <rPh sb="2" eb="4">
      <t>シュウシ</t>
    </rPh>
    <phoneticPr fontId="2"/>
  </si>
  <si>
    <t>収入</t>
    <phoneticPr fontId="2"/>
  </si>
  <si>
    <t>売上
入金</t>
    <phoneticPr fontId="2"/>
  </si>
  <si>
    <t>小計</t>
    <rPh sb="0" eb="2">
      <t>ショウケイ</t>
    </rPh>
    <phoneticPr fontId="2"/>
  </si>
  <si>
    <t>支出</t>
    <phoneticPr fontId="2"/>
  </si>
  <si>
    <t>経常収支差額</t>
    <rPh sb="0" eb="2">
      <t>ケイジョウ</t>
    </rPh>
    <rPh sb="2" eb="4">
      <t>シュウシ</t>
    </rPh>
    <rPh sb="4" eb="6">
      <t>サガク</t>
    </rPh>
    <phoneticPr fontId="2"/>
  </si>
  <si>
    <t>翌月繰越</t>
    <rPh sb="0" eb="2">
      <t>ヨクゲツ</t>
    </rPh>
    <phoneticPr fontId="2"/>
  </si>
  <si>
    <t>その他</t>
    <rPh sb="2" eb="3">
      <t>タ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</si>
  <si>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</si>
  <si>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</si>
  <si>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人件費支払</t>
    <rPh sb="0" eb="3">
      <t>ジンケンヒ</t>
    </rPh>
    <rPh sb="3" eb="5">
      <t>シハライ</t>
    </rPh>
    <phoneticPr fontId="2"/>
  </si>
  <si>
    <t>支払利息・割引料</t>
    <rPh sb="0" eb="2">
      <t>シハライ</t>
    </rPh>
    <rPh sb="2" eb="4">
      <t>リソク</t>
    </rPh>
    <rPh sb="5" eb="8">
      <t>ワリビキリョウ</t>
    </rPh>
    <phoneticPr fontId="2"/>
  </si>
  <si>
    <t>長期借入金返済</t>
    <rPh sb="0" eb="2">
      <t>チョウキ</t>
    </rPh>
    <rPh sb="2" eb="4">
      <t>カリイレ</t>
    </rPh>
    <rPh sb="4" eb="5">
      <t>キン</t>
    </rPh>
    <rPh sb="5" eb="7">
      <t>ヘンサイ</t>
    </rPh>
    <phoneticPr fontId="2"/>
  </si>
  <si>
    <t>短期借入金返済</t>
    <rPh sb="0" eb="2">
      <t>タンキ</t>
    </rPh>
    <rPh sb="2" eb="5">
      <t>シャクニュウキン</t>
    </rPh>
    <rPh sb="5" eb="7">
      <t>ヘンサイ</t>
    </rPh>
    <phoneticPr fontId="2"/>
  </si>
  <si>
    <t>単位（千円）</t>
    <rPh sb="0" eb="2">
      <t>タンイ</t>
    </rPh>
    <rPh sb="3" eb="5">
      <t>センエン</t>
    </rPh>
    <phoneticPr fontId="2"/>
  </si>
  <si>
    <t>受取利息</t>
    <rPh sb="0" eb="2">
      <t>ウケトリ</t>
    </rPh>
    <rPh sb="2" eb="4">
      <t>リソク</t>
    </rPh>
    <phoneticPr fontId="2"/>
  </si>
  <si>
    <t>固定資産処分</t>
    <rPh sb="0" eb="2">
      <t>コテイ</t>
    </rPh>
    <rPh sb="2" eb="4">
      <t>シサン</t>
    </rPh>
    <rPh sb="4" eb="6">
      <t>ショブン</t>
    </rPh>
    <phoneticPr fontId="2"/>
  </si>
  <si>
    <t>固定資産購入</t>
    <rPh sb="0" eb="2">
      <t>コテイ</t>
    </rPh>
    <rPh sb="2" eb="4">
      <t>シサン</t>
    </rPh>
    <rPh sb="4" eb="6">
      <t>コウニュウ</t>
    </rPh>
    <phoneticPr fontId="2"/>
  </si>
  <si>
    <t>設備その他収支差額</t>
    <rPh sb="0" eb="2">
      <t>セツビ</t>
    </rPh>
    <rPh sb="4" eb="5">
      <t>タ</t>
    </rPh>
    <rPh sb="5" eb="7">
      <t>シュウシ</t>
    </rPh>
    <rPh sb="7" eb="9">
      <t>サガク</t>
    </rPh>
    <phoneticPr fontId="2"/>
  </si>
  <si>
    <t>財務収支差額</t>
    <rPh sb="0" eb="2">
      <t>ザイム</t>
    </rPh>
    <rPh sb="2" eb="4">
      <t>シュウシ</t>
    </rPh>
    <rPh sb="4" eb="6">
      <t>サガク</t>
    </rPh>
    <phoneticPr fontId="2"/>
  </si>
  <si>
    <t>月間過不足合計</t>
    <rPh sb="0" eb="2">
      <t>ゲッカン</t>
    </rPh>
    <rPh sb="2" eb="5">
      <t>カブソク</t>
    </rPh>
    <rPh sb="5" eb="7">
      <t>ゴウケイ</t>
    </rPh>
    <phoneticPr fontId="2"/>
  </si>
  <si>
    <t>設備その他収支</t>
    <rPh sb="0" eb="1">
      <t>セツ</t>
    </rPh>
    <rPh sb="1" eb="2">
      <t>ビン</t>
    </rPh>
    <rPh sb="4" eb="5">
      <t>タ</t>
    </rPh>
    <rPh sb="5" eb="6">
      <t>オサム</t>
    </rPh>
    <rPh sb="6" eb="7">
      <t>シ</t>
    </rPh>
    <phoneticPr fontId="2"/>
  </si>
  <si>
    <t>支　　　　出</t>
    <phoneticPr fontId="2"/>
  </si>
  <si>
    <t>原価</t>
    <rPh sb="0" eb="2">
      <t>ゲンカ</t>
    </rPh>
    <phoneticPr fontId="2"/>
  </si>
  <si>
    <t>資金繰り表</t>
    <rPh sb="0" eb="2">
      <t>シキン</t>
    </rPh>
    <rPh sb="2" eb="3">
      <t>グ</t>
    </rPh>
    <rPh sb="4" eb="5">
      <t>ヒョウ</t>
    </rPh>
    <phoneticPr fontId="2"/>
  </si>
  <si>
    <t>実績</t>
    <rPh sb="0" eb="2">
      <t>ジッセキ</t>
    </rPh>
    <phoneticPr fontId="2"/>
  </si>
  <si>
    <t>その他販管費</t>
    <rPh sb="2" eb="3">
      <t>タ</t>
    </rPh>
    <rPh sb="3" eb="6">
      <t>ハンカンヒ</t>
    </rPh>
    <phoneticPr fontId="2"/>
  </si>
  <si>
    <t>予測</t>
    <rPh sb="0" eb="2">
      <t>ヨソク</t>
    </rPh>
    <phoneticPr fontId="2"/>
  </si>
  <si>
    <t>飲食店仕入</t>
    <rPh sb="0" eb="2">
      <t>インショク</t>
    </rPh>
    <rPh sb="2" eb="3">
      <t>テン</t>
    </rPh>
    <rPh sb="3" eb="5">
      <t>シイレ</t>
    </rPh>
    <phoneticPr fontId="2"/>
  </si>
  <si>
    <t>飲食店売上</t>
    <rPh sb="0" eb="2">
      <t>インショク</t>
    </rPh>
    <rPh sb="2" eb="3">
      <t>テン</t>
    </rPh>
    <rPh sb="3" eb="5">
      <t>ウリアゲ</t>
    </rPh>
    <phoneticPr fontId="2"/>
  </si>
  <si>
    <t>（小計）</t>
    <rPh sb="1" eb="3">
      <t>ショウケイ</t>
    </rPh>
    <phoneticPr fontId="2"/>
  </si>
  <si>
    <t>固定資産税等</t>
    <rPh sb="0" eb="2">
      <t>コテイ</t>
    </rPh>
    <rPh sb="2" eb="5">
      <t>シサンゼイ</t>
    </rPh>
    <rPh sb="5" eb="6">
      <t>トウ</t>
    </rPh>
    <phoneticPr fontId="2"/>
  </si>
  <si>
    <t>（売上原価計）</t>
    <rPh sb="1" eb="3">
      <t>ウリアゲ</t>
    </rPh>
    <rPh sb="3" eb="5">
      <t>ゲンカ</t>
    </rPh>
    <rPh sb="5" eb="6">
      <t>ケイ</t>
    </rPh>
    <phoneticPr fontId="2"/>
  </si>
  <si>
    <t>消費税還付</t>
    <rPh sb="0" eb="2">
      <t>ショウヒ</t>
    </rPh>
    <rPh sb="2" eb="3">
      <t>ゼイ</t>
    </rPh>
    <rPh sb="3" eb="5">
      <t>カンプ</t>
    </rPh>
    <phoneticPr fontId="2"/>
  </si>
  <si>
    <t>2019年/9月</t>
    <rPh sb="4" eb="5">
      <t>ネン</t>
    </rPh>
    <rPh sb="7" eb="8">
      <t>ガツ</t>
    </rPh>
    <phoneticPr fontId="2"/>
  </si>
  <si>
    <t>2019年/10月</t>
    <rPh sb="4" eb="5">
      <t>ネン</t>
    </rPh>
    <rPh sb="8" eb="9">
      <t>ガツ</t>
    </rPh>
    <phoneticPr fontId="2"/>
  </si>
  <si>
    <t>2019年/11月</t>
    <rPh sb="4" eb="5">
      <t>ネン</t>
    </rPh>
    <rPh sb="8" eb="9">
      <t>ガツ</t>
    </rPh>
    <phoneticPr fontId="2"/>
  </si>
  <si>
    <t>2019年/12月</t>
    <rPh sb="4" eb="5">
      <t>ネン</t>
    </rPh>
    <rPh sb="8" eb="9">
      <t>ガツ</t>
    </rPh>
    <phoneticPr fontId="2"/>
  </si>
  <si>
    <t>2020年/1月</t>
    <rPh sb="4" eb="5">
      <t>ネン</t>
    </rPh>
    <rPh sb="7" eb="8">
      <t>ガツ</t>
    </rPh>
    <phoneticPr fontId="2"/>
  </si>
  <si>
    <t>2020年/2月</t>
    <rPh sb="4" eb="5">
      <t>ネン</t>
    </rPh>
    <rPh sb="7" eb="8">
      <t>ガツ</t>
    </rPh>
    <phoneticPr fontId="2"/>
  </si>
  <si>
    <t>買掛金支払</t>
    <rPh sb="0" eb="3">
      <t>カイカケキン</t>
    </rPh>
    <rPh sb="3" eb="5">
      <t>シハラ</t>
    </rPh>
    <phoneticPr fontId="2"/>
  </si>
  <si>
    <t>作成日：2019年10月27日</t>
    <phoneticPr fontId="2"/>
  </si>
  <si>
    <t>2020年/3月</t>
    <rPh sb="4" eb="5">
      <t>ネン</t>
    </rPh>
    <rPh sb="7" eb="8">
      <t>ガツ</t>
    </rPh>
    <phoneticPr fontId="2"/>
  </si>
  <si>
    <t>2020年/4月</t>
    <rPh sb="4" eb="5">
      <t>ネン</t>
    </rPh>
    <rPh sb="7" eb="8">
      <t>ガツ</t>
    </rPh>
    <phoneticPr fontId="2"/>
  </si>
  <si>
    <t>2020年/5月</t>
    <rPh sb="4" eb="5">
      <t>ネン</t>
    </rPh>
    <rPh sb="7" eb="8">
      <t>ガツ</t>
    </rPh>
    <phoneticPr fontId="2"/>
  </si>
  <si>
    <t>2020年/6月</t>
    <rPh sb="4" eb="5">
      <t>ネン</t>
    </rPh>
    <rPh sb="7" eb="8">
      <t>ガツ</t>
    </rPh>
    <phoneticPr fontId="2"/>
  </si>
  <si>
    <t>2020年/7月</t>
    <rPh sb="4" eb="5">
      <t>ネン</t>
    </rPh>
    <rPh sb="7" eb="8">
      <t>ガツ</t>
    </rPh>
    <phoneticPr fontId="2"/>
  </si>
  <si>
    <t>2020年/8月</t>
    <rPh sb="4" eb="5">
      <t>ネン</t>
    </rPh>
    <rPh sb="7" eb="8">
      <t>ガツ</t>
    </rPh>
    <phoneticPr fontId="2"/>
  </si>
  <si>
    <t>2019年9月～2020年8月</t>
    <phoneticPr fontId="2"/>
  </si>
  <si>
    <t>○○銀行御中</t>
    <rPh sb="2" eb="4">
      <t>ギンコウ</t>
    </rPh>
    <rPh sb="4" eb="6">
      <t>オンチュウ</t>
    </rPh>
    <phoneticPr fontId="2"/>
  </si>
  <si>
    <t>株式会社上野</t>
    <rPh sb="4" eb="6">
      <t>ウエノ</t>
    </rPh>
    <phoneticPr fontId="2"/>
  </si>
  <si>
    <t>経費等</t>
    <rPh sb="0" eb="2">
      <t>ケイヒ</t>
    </rPh>
    <rPh sb="2" eb="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</si>
</sst>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Verdana"/>
      <family val="2"/>
    </font>
    <font>
      <b/>
      <sz val="10"/>
      <color indexed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3" fontId="6" fillId="0" borderId="8" xfId="0" applyNumberFormat="1" applyFont="1" applyFill="1" applyBorder="1" applyAlignment="1">
      <alignment horizontal="center" vertical="center"/>
    </xf>
    <xf numFmtId="176" fontId="9" fillId="0" borderId="11" xfId="0" applyNumberFormat="1" applyFont="1" applyFill="1" applyBorder="1" applyAlignment="1">
      <alignment horizontal="right" vertical="center"/>
    </xf>
    <xf numFmtId="176" fontId="9" fillId="0" borderId="12" xfId="0" applyNumberFormat="1" applyFont="1" applyFill="1" applyBorder="1" applyAlignment="1">
      <alignment horizontal="right" vertical="center"/>
    </xf>
    <xf numFmtId="176" fontId="9" fillId="0" borderId="13" xfId="0" applyNumberFormat="1" applyFont="1" applyFill="1" applyBorder="1" applyAlignment="1">
      <alignment horizontal="right" vertical="center"/>
    </xf>
    <xf numFmtId="176" fontId="9" fillId="0" borderId="14" xfId="0" applyNumberFormat="1" applyFont="1" applyFill="1" applyBorder="1" applyAlignment="1">
      <alignment horizontal="right" vertical="center"/>
    </xf>
    <xf numFmtId="38" fontId="9" fillId="0" borderId="15" xfId="1" applyFont="1" applyFill="1" applyBorder="1" applyAlignment="1">
      <alignment horizontal="right" vertical="center"/>
    </xf>
    <xf numFmtId="38" fontId="9" fillId="0" borderId="16" xfId="1" applyFont="1" applyFill="1" applyBorder="1" applyAlignment="1">
      <alignment horizontal="right" vertical="center"/>
    </xf>
    <xf numFmtId="176" fontId="9" fillId="0" borderId="15" xfId="0" applyNumberFormat="1" applyFont="1" applyFill="1" applyBorder="1" applyAlignment="1">
      <alignment horizontal="right" vertical="center"/>
    </xf>
    <xf numFmtId="176" fontId="9" fillId="0" borderId="16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distributed" vertical="center"/>
    </xf>
    <xf numFmtId="176" fontId="9" fillId="0" borderId="17" xfId="0" applyNumberFormat="1" applyFont="1" applyFill="1" applyBorder="1" applyAlignment="1">
      <alignment horizontal="right" vertical="center"/>
    </xf>
    <xf numFmtId="176" fontId="9" fillId="0" borderId="18" xfId="0" applyNumberFormat="1" applyFont="1" applyFill="1" applyBorder="1" applyAlignment="1">
      <alignment horizontal="right" vertical="center"/>
    </xf>
    <xf numFmtId="176" fontId="9" fillId="0" borderId="19" xfId="0" applyNumberFormat="1" applyFont="1" applyFill="1" applyBorder="1" applyAlignment="1">
      <alignment horizontal="right" vertical="center"/>
    </xf>
    <xf numFmtId="176" fontId="9" fillId="0" borderId="20" xfId="0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horizontal="distributed" vertical="center"/>
    </xf>
    <xf numFmtId="38" fontId="10" fillId="0" borderId="15" xfId="1" applyFont="1" applyFill="1" applyBorder="1" applyAlignment="1">
      <alignment horizontal="right" vertical="center"/>
    </xf>
    <xf numFmtId="3" fontId="9" fillId="0" borderId="15" xfId="0" applyNumberFormat="1" applyFont="1" applyFill="1" applyBorder="1" applyAlignment="1">
      <alignment horizontal="right" vertical="center"/>
    </xf>
    <xf numFmtId="3" fontId="9" fillId="0" borderId="16" xfId="0" applyNumberFormat="1" applyFont="1" applyFill="1" applyBorder="1" applyAlignment="1">
      <alignment horizontal="right" vertical="center"/>
    </xf>
    <xf numFmtId="38" fontId="10" fillId="0" borderId="17" xfId="1" applyFont="1" applyFill="1" applyBorder="1" applyAlignment="1">
      <alignment horizontal="right" vertical="center"/>
    </xf>
    <xf numFmtId="3" fontId="9" fillId="0" borderId="17" xfId="0" applyNumberFormat="1" applyFont="1" applyFill="1" applyBorder="1" applyAlignment="1">
      <alignment horizontal="right" vertical="center"/>
    </xf>
    <xf numFmtId="3" fontId="9" fillId="0" borderId="18" xfId="0" applyNumberFormat="1" applyFont="1" applyFill="1" applyBorder="1" applyAlignment="1">
      <alignment horizontal="right" vertical="center"/>
    </xf>
    <xf numFmtId="176" fontId="9" fillId="0" borderId="4" xfId="0" applyNumberFormat="1" applyFont="1" applyFill="1" applyBorder="1" applyAlignment="1">
      <alignment horizontal="right" vertical="center"/>
    </xf>
    <xf numFmtId="176" fontId="9" fillId="0" borderId="8" xfId="0" applyNumberFormat="1" applyFont="1" applyFill="1" applyBorder="1" applyAlignment="1">
      <alignment horizontal="right" vertical="center"/>
    </xf>
    <xf numFmtId="176" fontId="9" fillId="0" borderId="24" xfId="0" applyNumberFormat="1" applyFont="1" applyFill="1" applyBorder="1" applyAlignment="1">
      <alignment horizontal="right" vertical="center"/>
    </xf>
    <xf numFmtId="176" fontId="9" fillId="0" borderId="25" xfId="0" applyNumberFormat="1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distributed" vertical="center"/>
    </xf>
    <xf numFmtId="176" fontId="9" fillId="0" borderId="21" xfId="0" applyNumberFormat="1" applyFont="1" applyFill="1" applyBorder="1" applyAlignment="1">
      <alignment horizontal="right" vertical="center"/>
    </xf>
    <xf numFmtId="176" fontId="9" fillId="0" borderId="26" xfId="0" applyNumberFormat="1" applyFont="1" applyFill="1" applyBorder="1" applyAlignment="1">
      <alignment horizontal="right" vertical="center"/>
    </xf>
    <xf numFmtId="176" fontId="9" fillId="0" borderId="27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distributed" vertical="center"/>
    </xf>
    <xf numFmtId="0" fontId="11" fillId="0" borderId="0" xfId="0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0" fontId="3" fillId="0" borderId="40" xfId="0" applyFont="1" applyFill="1" applyBorder="1" applyAlignment="1">
      <alignment horizontal="distributed" vertical="center"/>
    </xf>
    <xf numFmtId="0" fontId="3" fillId="0" borderId="41" xfId="0" applyFont="1" applyFill="1" applyBorder="1" applyAlignment="1">
      <alignment horizontal="distributed" vertical="center"/>
    </xf>
    <xf numFmtId="0" fontId="3" fillId="0" borderId="42" xfId="0" applyFont="1" applyFill="1" applyBorder="1" applyAlignment="1">
      <alignment horizontal="distributed" vertical="center"/>
    </xf>
    <xf numFmtId="0" fontId="3" fillId="0" borderId="29" xfId="0" applyFont="1" applyFill="1" applyBorder="1" applyAlignment="1">
      <alignment horizontal="distributed" vertical="center"/>
    </xf>
    <xf numFmtId="0" fontId="3" fillId="0" borderId="30" xfId="0" applyFont="1" applyFill="1" applyBorder="1" applyAlignment="1">
      <alignment horizontal="distributed" vertical="center"/>
    </xf>
    <xf numFmtId="0" fontId="3" fillId="0" borderId="34" xfId="0" applyFont="1" applyFill="1" applyBorder="1" applyAlignment="1">
      <alignment vertical="distributed" textRotation="255"/>
    </xf>
    <xf numFmtId="0" fontId="3" fillId="0" borderId="35" xfId="0" applyFont="1" applyFill="1" applyBorder="1" applyAlignment="1">
      <alignment vertical="distributed" textRotation="255"/>
    </xf>
    <xf numFmtId="0" fontId="3" fillId="0" borderId="36" xfId="0" applyFont="1" applyFill="1" applyBorder="1" applyAlignment="1">
      <alignment vertical="distributed" textRotation="255"/>
    </xf>
    <xf numFmtId="0" fontId="3" fillId="0" borderId="9" xfId="0" applyFont="1" applyFill="1" applyBorder="1" applyAlignment="1">
      <alignment horizontal="distributed" vertical="center"/>
    </xf>
    <xf numFmtId="0" fontId="3" fillId="0" borderId="46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horizontal="distributed" vertical="center"/>
    </xf>
    <xf numFmtId="0" fontId="3" fillId="0" borderId="37" xfId="0" applyFont="1" applyFill="1" applyBorder="1" applyAlignment="1">
      <alignment horizontal="distributed" vertical="center"/>
    </xf>
    <xf numFmtId="0" fontId="3" fillId="0" borderId="38" xfId="0" applyFont="1" applyFill="1" applyBorder="1" applyAlignment="1">
      <alignment horizontal="distributed" vertical="center"/>
    </xf>
    <xf numFmtId="0" fontId="3" fillId="0" borderId="34" xfId="0" applyFont="1" applyFill="1" applyBorder="1" applyAlignment="1">
      <alignment horizontal="center" vertical="distributed" textRotation="255"/>
    </xf>
    <xf numFmtId="0" fontId="3" fillId="0" borderId="35" xfId="0" applyFont="1" applyFill="1" applyBorder="1" applyAlignment="1">
      <alignment horizontal="center" vertical="distributed" textRotation="255"/>
    </xf>
    <xf numFmtId="0" fontId="3" fillId="0" borderId="36" xfId="0" applyFont="1" applyFill="1" applyBorder="1" applyAlignment="1">
      <alignment horizontal="center" vertical="distributed" textRotation="255"/>
    </xf>
    <xf numFmtId="0" fontId="3" fillId="0" borderId="43" xfId="0" applyFont="1" applyFill="1" applyBorder="1" applyAlignment="1">
      <alignment horizontal="center" vertical="distributed" textRotation="255"/>
    </xf>
    <xf numFmtId="0" fontId="3" fillId="0" borderId="44" xfId="0" applyFont="1" applyFill="1" applyBorder="1" applyAlignment="1">
      <alignment horizontal="center" vertical="distributed" textRotation="255"/>
    </xf>
    <xf numFmtId="0" fontId="3" fillId="0" borderId="45" xfId="0" applyFont="1" applyFill="1" applyBorder="1" applyAlignment="1">
      <alignment horizontal="center" vertical="distributed" textRotation="255"/>
    </xf>
    <xf numFmtId="0" fontId="3" fillId="0" borderId="31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32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vertical="distributed" textRotation="255"/>
    </xf>
    <xf numFmtId="0" fontId="3" fillId="0" borderId="33" xfId="0" applyFont="1" applyFill="1" applyBorder="1" applyAlignment="1">
      <alignment vertical="distributed" textRotation="255"/>
    </xf>
    <xf numFmtId="0" fontId="3" fillId="0" borderId="5" xfId="0" applyFont="1" applyFill="1" applyBorder="1" applyAlignment="1">
      <alignment vertical="distributed" textRotation="255"/>
    </xf>
    <xf numFmtId="0" fontId="3" fillId="0" borderId="4" xfId="0" applyFont="1" applyFill="1" applyBorder="1" applyAlignment="1">
      <alignment horizontal="distributed" vertical="center" wrapText="1"/>
    </xf>
    <xf numFmtId="0" fontId="3" fillId="0" borderId="24" xfId="0" applyFont="1" applyFill="1" applyBorder="1" applyAlignment="1">
      <alignment horizontal="distributed" vertical="center" wrapText="1"/>
    </xf>
    <xf numFmtId="0" fontId="3" fillId="0" borderId="26" xfId="0" applyFont="1" applyFill="1" applyBorder="1" applyAlignment="1">
      <alignment horizontal="distributed" vertical="center" wrapText="1"/>
    </xf>
    <xf numFmtId="0" fontId="3" fillId="0" borderId="39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distributed"/>
    </xf>
    <xf numFmtId="0" fontId="3" fillId="0" borderId="44" xfId="0" applyFont="1" applyFill="1" applyBorder="1" applyAlignment="1">
      <alignment horizontal="center" vertical="distributed"/>
    </xf>
    <xf numFmtId="0" fontId="3" fillId="0" borderId="45" xfId="0" applyFont="1" applyFill="1" applyBorder="1" applyAlignment="1">
      <alignment horizontal="center" vertical="distributed"/>
    </xf>
    <xf numFmtId="0" fontId="3" fillId="0" borderId="43" xfId="0" applyFont="1" applyFill="1" applyBorder="1" applyAlignment="1">
      <alignment horizontal="center" vertical="center" textRotation="255"/>
    </xf>
    <xf numFmtId="0" fontId="3" fillId="0" borderId="44" xfId="0" applyFont="1" applyFill="1" applyBorder="1" applyAlignment="1">
      <alignment horizontal="center" vertical="center" textRotation="255"/>
    </xf>
    <xf numFmtId="0" fontId="3" fillId="0" borderId="45" xfId="0" applyFont="1" applyFill="1" applyBorder="1" applyAlignment="1">
      <alignment horizontal="center" vertical="center" textRotation="255"/>
    </xf>
    <xf numFmtId="0" fontId="3" fillId="0" borderId="23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tabSelected="1" view="pageLayout" zoomScale="145" zoomScaleNormal="100" zoomScalePageLayoutView="145" workbookViewId="0">
      <selection activeCell="C8" sqref="C8:D8"/>
    </sheetView>
  </sheetViews>
  <sheetFormatPr defaultColWidth="9" defaultRowHeight="12.45" x14ac:dyDescent="0.25"/>
  <cols>
    <col min="1" max="2" width="3.07421875" style="5" customWidth="1"/>
    <col min="3" max="3" width="5.23046875" style="5" bestFit="1" customWidth="1"/>
    <col min="4" max="4" width="22.07421875" style="5" customWidth="1"/>
    <col min="5" max="5" width="14.23046875" style="5" customWidth="1"/>
    <col min="6" max="6" width="13.765625" style="5" customWidth="1"/>
    <col min="7" max="7" width="14" style="5" customWidth="1"/>
    <col min="8" max="8" width="14.07421875" style="5" customWidth="1"/>
    <col min="9" max="9" width="13.765625" style="5" customWidth="1"/>
    <col min="10" max="10" width="14" style="5" customWidth="1"/>
    <col min="11" max="11" width="13.765625" style="5" customWidth="1"/>
    <col min="12" max="12" width="13.69140625" style="5" customWidth="1"/>
    <col min="13" max="13" width="14" style="5" customWidth="1"/>
    <col min="14" max="14" width="13.765625" style="5" customWidth="1"/>
    <col min="15" max="15" width="14" style="5" customWidth="1"/>
    <col min="16" max="16" width="14.765625" style="5" customWidth="1"/>
    <col min="17" max="16384" width="9" style="5"/>
  </cols>
  <sheetData>
    <row r="1" spans="1:17" ht="17.149999999999999" thickBot="1" x14ac:dyDescent="0.3">
      <c r="A1" s="1"/>
      <c r="B1" s="1"/>
      <c r="C1" s="2" t="s">
        <v>51</v>
      </c>
      <c r="D1" s="3"/>
      <c r="E1" s="2" t="s">
        <v>26</v>
      </c>
      <c r="F1" s="4" t="s">
        <v>52</v>
      </c>
      <c r="G1" s="1"/>
      <c r="H1" s="1" t="s">
        <v>43</v>
      </c>
      <c r="I1" s="1"/>
      <c r="J1" s="1"/>
      <c r="K1" s="1"/>
      <c r="L1" s="1"/>
      <c r="M1" s="1" t="s">
        <v>50</v>
      </c>
      <c r="N1" s="1"/>
      <c r="O1" s="1"/>
      <c r="P1" s="4" t="s">
        <v>16</v>
      </c>
    </row>
    <row r="2" spans="1:17" ht="20.149999999999999" customHeight="1" thickBot="1" x14ac:dyDescent="0.3">
      <c r="A2" s="6"/>
      <c r="B2" s="7"/>
      <c r="C2" s="7"/>
      <c r="D2" s="8"/>
      <c r="E2" s="9" t="s">
        <v>36</v>
      </c>
      <c r="F2" s="9" t="s">
        <v>37</v>
      </c>
      <c r="G2" s="9" t="s">
        <v>38</v>
      </c>
      <c r="H2" s="9" t="s">
        <v>39</v>
      </c>
      <c r="I2" s="9" t="s">
        <v>40</v>
      </c>
      <c r="J2" s="9" t="s">
        <v>41</v>
      </c>
      <c r="K2" s="9" t="s">
        <v>44</v>
      </c>
      <c r="L2" s="9" t="s">
        <v>45</v>
      </c>
      <c r="M2" s="9" t="s">
        <v>46</v>
      </c>
      <c r="N2" s="9" t="s">
        <v>47</v>
      </c>
      <c r="O2" s="9" t="s">
        <v>48</v>
      </c>
      <c r="P2" s="10" t="s">
        <v>49</v>
      </c>
    </row>
    <row r="3" spans="1:17" ht="20.149999999999999" customHeight="1" thickBot="1" x14ac:dyDescent="0.3">
      <c r="A3" s="11"/>
      <c r="B3" s="12"/>
      <c r="C3" s="12"/>
      <c r="D3" s="13"/>
      <c r="E3" s="9" t="s">
        <v>27</v>
      </c>
      <c r="F3" s="9" t="s">
        <v>29</v>
      </c>
      <c r="G3" s="9" t="s">
        <v>29</v>
      </c>
      <c r="H3" s="9" t="s">
        <v>29</v>
      </c>
      <c r="I3" s="9" t="s">
        <v>29</v>
      </c>
      <c r="J3" s="9" t="s">
        <v>29</v>
      </c>
      <c r="K3" s="9" t="s">
        <v>29</v>
      </c>
      <c r="L3" s="9" t="s">
        <v>29</v>
      </c>
      <c r="M3" s="9" t="s">
        <v>29</v>
      </c>
      <c r="N3" s="9" t="s">
        <v>29</v>
      </c>
      <c r="O3" s="9" t="s">
        <v>29</v>
      </c>
      <c r="P3" s="14" t="s">
        <v>29</v>
      </c>
    </row>
    <row r="4" spans="1:17" ht="20.149999999999999" customHeight="1" thickBot="1" x14ac:dyDescent="0.3">
      <c r="A4" s="67" t="s">
        <v>1</v>
      </c>
      <c r="B4" s="68"/>
      <c r="C4" s="68"/>
      <c r="D4" s="69"/>
      <c r="E4" s="15">
        <v>11494</v>
      </c>
      <c r="F4" s="15">
        <f>E37</f>
        <v>24526</v>
      </c>
      <c r="G4" s="15">
        <f t="shared" ref="G4:P4" si="0">F37</f>
        <v>24365</v>
      </c>
      <c r="H4" s="15">
        <f>G37</f>
        <v>21829</v>
      </c>
      <c r="I4" s="15">
        <f>H37</f>
        <v>31293</v>
      </c>
      <c r="J4" s="15">
        <f>I37</f>
        <v>28547</v>
      </c>
      <c r="K4" s="15">
        <f t="shared" si="0"/>
        <v>25371</v>
      </c>
      <c r="L4" s="15">
        <f t="shared" si="0"/>
        <v>36112</v>
      </c>
      <c r="M4" s="15">
        <f t="shared" si="0"/>
        <v>34826</v>
      </c>
      <c r="N4" s="15">
        <f t="shared" si="0"/>
        <v>33540</v>
      </c>
      <c r="O4" s="15">
        <f>N37</f>
        <v>32161</v>
      </c>
      <c r="P4" s="16">
        <f t="shared" si="0"/>
        <v>43942</v>
      </c>
    </row>
    <row r="5" spans="1:17" ht="20.149999999999999" customHeight="1" x14ac:dyDescent="0.25">
      <c r="A5" s="70" t="s">
        <v>2</v>
      </c>
      <c r="B5" s="52" t="s">
        <v>3</v>
      </c>
      <c r="C5" s="73" t="s">
        <v>4</v>
      </c>
      <c r="D5" s="44" t="s">
        <v>31</v>
      </c>
      <c r="E5" s="17">
        <v>2874</v>
      </c>
      <c r="F5" s="17">
        <v>3300</v>
      </c>
      <c r="G5" s="17">
        <v>4000</v>
      </c>
      <c r="H5" s="17">
        <v>4000</v>
      </c>
      <c r="I5" s="17">
        <v>3700</v>
      </c>
      <c r="J5" s="17">
        <v>3800</v>
      </c>
      <c r="K5" s="17">
        <v>3800</v>
      </c>
      <c r="L5" s="17">
        <v>3800</v>
      </c>
      <c r="M5" s="17">
        <v>3800</v>
      </c>
      <c r="N5" s="17">
        <v>4500</v>
      </c>
      <c r="O5" s="17">
        <v>3300</v>
      </c>
      <c r="P5" s="18">
        <v>3800</v>
      </c>
      <c r="Q5" s="46"/>
    </row>
    <row r="6" spans="1:17" ht="20.149999999999999" customHeight="1" x14ac:dyDescent="0.25">
      <c r="A6" s="71"/>
      <c r="B6" s="53"/>
      <c r="C6" s="74"/>
      <c r="D6" s="23" t="s">
        <v>0</v>
      </c>
      <c r="E6" s="19">
        <v>68000</v>
      </c>
      <c r="F6" s="19">
        <v>72000</v>
      </c>
      <c r="G6" s="19">
        <v>65000</v>
      </c>
      <c r="H6" s="19">
        <v>65000</v>
      </c>
      <c r="I6" s="19">
        <v>65000</v>
      </c>
      <c r="J6" s="19">
        <v>65000</v>
      </c>
      <c r="K6" s="19">
        <v>68000</v>
      </c>
      <c r="L6" s="19">
        <v>75000</v>
      </c>
      <c r="M6" s="19">
        <v>75000</v>
      </c>
      <c r="N6" s="19">
        <v>78000</v>
      </c>
      <c r="O6" s="19">
        <v>78000</v>
      </c>
      <c r="P6" s="20">
        <v>55000</v>
      </c>
    </row>
    <row r="7" spans="1:17" ht="20.149999999999999" customHeight="1" x14ac:dyDescent="0.25">
      <c r="A7" s="71"/>
      <c r="B7" s="53"/>
      <c r="C7" s="75"/>
      <c r="D7" s="23" t="s">
        <v>32</v>
      </c>
      <c r="E7" s="21">
        <f>SUM(E5:E6)</f>
        <v>70874</v>
      </c>
      <c r="F7" s="21">
        <f t="shared" ref="F7:P7" si="1">SUM(F5:F6)</f>
        <v>75300</v>
      </c>
      <c r="G7" s="21">
        <f t="shared" si="1"/>
        <v>69000</v>
      </c>
      <c r="H7" s="21">
        <f t="shared" si="1"/>
        <v>69000</v>
      </c>
      <c r="I7" s="21">
        <f t="shared" si="1"/>
        <v>68700</v>
      </c>
      <c r="J7" s="21">
        <f t="shared" si="1"/>
        <v>68800</v>
      </c>
      <c r="K7" s="21">
        <f t="shared" si="1"/>
        <v>71800</v>
      </c>
      <c r="L7" s="21">
        <f t="shared" si="1"/>
        <v>78800</v>
      </c>
      <c r="M7" s="21">
        <f t="shared" si="1"/>
        <v>78800</v>
      </c>
      <c r="N7" s="21">
        <f t="shared" si="1"/>
        <v>82500</v>
      </c>
      <c r="O7" s="21">
        <f t="shared" si="1"/>
        <v>81300</v>
      </c>
      <c r="P7" s="22">
        <f t="shared" si="1"/>
        <v>58800</v>
      </c>
    </row>
    <row r="8" spans="1:17" ht="20.149999999999999" customHeight="1" x14ac:dyDescent="0.25">
      <c r="A8" s="71"/>
      <c r="B8" s="53"/>
      <c r="C8" s="57" t="s">
        <v>17</v>
      </c>
      <c r="D8" s="58"/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2">
        <v>0</v>
      </c>
    </row>
    <row r="9" spans="1:17" ht="20.149999999999999" customHeight="1" thickBot="1" x14ac:dyDescent="0.3">
      <c r="A9" s="71"/>
      <c r="B9" s="53"/>
      <c r="C9" s="59" t="s">
        <v>35</v>
      </c>
      <c r="D9" s="60"/>
      <c r="E9" s="24">
        <v>12585</v>
      </c>
      <c r="F9" s="24"/>
      <c r="G9" s="24"/>
      <c r="H9" s="24">
        <v>13000</v>
      </c>
      <c r="I9" s="24"/>
      <c r="J9" s="24"/>
      <c r="K9" s="24">
        <v>13000</v>
      </c>
      <c r="L9" s="24"/>
      <c r="M9" s="24"/>
      <c r="N9" s="24"/>
      <c r="O9" s="24">
        <v>13000</v>
      </c>
      <c r="P9" s="25"/>
    </row>
    <row r="10" spans="1:17" ht="20.149999999999999" customHeight="1" thickTop="1" thickBot="1" x14ac:dyDescent="0.3">
      <c r="A10" s="71"/>
      <c r="B10" s="54"/>
      <c r="C10" s="76" t="s">
        <v>5</v>
      </c>
      <c r="D10" s="77"/>
      <c r="E10" s="26">
        <f>E7+E9</f>
        <v>83459</v>
      </c>
      <c r="F10" s="26">
        <f t="shared" ref="F10:P10" si="2">F7+F9</f>
        <v>75300</v>
      </c>
      <c r="G10" s="26">
        <f t="shared" si="2"/>
        <v>69000</v>
      </c>
      <c r="H10" s="26">
        <f t="shared" si="2"/>
        <v>82000</v>
      </c>
      <c r="I10" s="26">
        <f t="shared" si="2"/>
        <v>68700</v>
      </c>
      <c r="J10" s="26">
        <f t="shared" si="2"/>
        <v>68800</v>
      </c>
      <c r="K10" s="26">
        <f t="shared" si="2"/>
        <v>84800</v>
      </c>
      <c r="L10" s="26">
        <f t="shared" si="2"/>
        <v>78800</v>
      </c>
      <c r="M10" s="26">
        <f t="shared" si="2"/>
        <v>78800</v>
      </c>
      <c r="N10" s="26">
        <f t="shared" si="2"/>
        <v>82500</v>
      </c>
      <c r="O10" s="26">
        <f t="shared" si="2"/>
        <v>94300</v>
      </c>
      <c r="P10" s="27">
        <f t="shared" si="2"/>
        <v>58800</v>
      </c>
    </row>
    <row r="11" spans="1:17" ht="20.149999999999999" customHeight="1" x14ac:dyDescent="0.25">
      <c r="A11" s="71"/>
      <c r="B11" s="52" t="s">
        <v>6</v>
      </c>
      <c r="C11" s="78" t="s">
        <v>25</v>
      </c>
      <c r="D11" s="28" t="s">
        <v>42</v>
      </c>
      <c r="E11" s="17">
        <v>50054</v>
      </c>
      <c r="F11" s="17">
        <v>54600</v>
      </c>
      <c r="G11" s="17">
        <f t="shared" ref="G11:P11" si="3">G6*0.78</f>
        <v>50700</v>
      </c>
      <c r="H11" s="17">
        <f t="shared" si="3"/>
        <v>50700</v>
      </c>
      <c r="I11" s="17">
        <f t="shared" si="3"/>
        <v>50700</v>
      </c>
      <c r="J11" s="17">
        <f t="shared" si="3"/>
        <v>50700</v>
      </c>
      <c r="K11" s="17">
        <f t="shared" si="3"/>
        <v>53040</v>
      </c>
      <c r="L11" s="17">
        <f t="shared" si="3"/>
        <v>58500</v>
      </c>
      <c r="M11" s="17">
        <f t="shared" si="3"/>
        <v>58500</v>
      </c>
      <c r="N11" s="17">
        <f t="shared" si="3"/>
        <v>60840</v>
      </c>
      <c r="O11" s="17">
        <f t="shared" si="3"/>
        <v>60840</v>
      </c>
      <c r="P11" s="18">
        <f t="shared" si="3"/>
        <v>42900</v>
      </c>
    </row>
    <row r="12" spans="1:17" ht="20.149999999999999" customHeight="1" x14ac:dyDescent="0.25">
      <c r="A12" s="71"/>
      <c r="B12" s="53"/>
      <c r="C12" s="79"/>
      <c r="D12" s="40" t="s">
        <v>53</v>
      </c>
      <c r="E12" s="21">
        <v>5539</v>
      </c>
      <c r="F12" s="21">
        <v>5500</v>
      </c>
      <c r="G12" s="21">
        <f>G6*8.1%</f>
        <v>5265</v>
      </c>
      <c r="H12" s="21">
        <f t="shared" ref="H12:P12" si="4">H6*8.1%</f>
        <v>5265</v>
      </c>
      <c r="I12" s="21">
        <f t="shared" si="4"/>
        <v>5265</v>
      </c>
      <c r="J12" s="21">
        <f t="shared" si="4"/>
        <v>5265</v>
      </c>
      <c r="K12" s="21">
        <f t="shared" si="4"/>
        <v>5508</v>
      </c>
      <c r="L12" s="21">
        <f t="shared" si="4"/>
        <v>6075</v>
      </c>
      <c r="M12" s="21">
        <f t="shared" si="4"/>
        <v>6075</v>
      </c>
      <c r="N12" s="21">
        <f t="shared" si="4"/>
        <v>6318</v>
      </c>
      <c r="O12" s="21">
        <f t="shared" si="4"/>
        <v>6318</v>
      </c>
      <c r="P12" s="22">
        <f t="shared" si="4"/>
        <v>4455</v>
      </c>
    </row>
    <row r="13" spans="1:17" ht="20.149999999999999" customHeight="1" x14ac:dyDescent="0.25">
      <c r="A13" s="71"/>
      <c r="B13" s="53"/>
      <c r="C13" s="79"/>
      <c r="D13" s="40" t="s">
        <v>30</v>
      </c>
      <c r="E13" s="21">
        <v>689</v>
      </c>
      <c r="F13" s="21">
        <f>F5*0.3</f>
        <v>990</v>
      </c>
      <c r="G13" s="21">
        <f t="shared" ref="G13:P13" si="5">G5*0.3</f>
        <v>1200</v>
      </c>
      <c r="H13" s="21">
        <f t="shared" si="5"/>
        <v>1200</v>
      </c>
      <c r="I13" s="21">
        <f t="shared" si="5"/>
        <v>1110</v>
      </c>
      <c r="J13" s="21">
        <f t="shared" si="5"/>
        <v>1140</v>
      </c>
      <c r="K13" s="21">
        <f t="shared" si="5"/>
        <v>1140</v>
      </c>
      <c r="L13" s="21">
        <f t="shared" si="5"/>
        <v>1140</v>
      </c>
      <c r="M13" s="21">
        <f t="shared" si="5"/>
        <v>1140</v>
      </c>
      <c r="N13" s="21">
        <f t="shared" si="5"/>
        <v>1350</v>
      </c>
      <c r="O13" s="21">
        <f t="shared" si="5"/>
        <v>990</v>
      </c>
      <c r="P13" s="22">
        <f t="shared" si="5"/>
        <v>1140</v>
      </c>
    </row>
    <row r="14" spans="1:17" ht="20.149999999999999" customHeight="1" x14ac:dyDescent="0.25">
      <c r="A14" s="71"/>
      <c r="B14" s="53"/>
      <c r="C14" s="80"/>
      <c r="D14" s="29" t="s">
        <v>34</v>
      </c>
      <c r="E14" s="30">
        <f>SUM(E11:E13)</f>
        <v>56282</v>
      </c>
      <c r="F14" s="30">
        <f t="shared" ref="F14:P14" si="6">SUM(F11:F13)</f>
        <v>61090</v>
      </c>
      <c r="G14" s="30">
        <f t="shared" si="6"/>
        <v>57165</v>
      </c>
      <c r="H14" s="30">
        <f t="shared" si="6"/>
        <v>57165</v>
      </c>
      <c r="I14" s="30">
        <f t="shared" si="6"/>
        <v>57075</v>
      </c>
      <c r="J14" s="30">
        <f t="shared" si="6"/>
        <v>57105</v>
      </c>
      <c r="K14" s="21">
        <f t="shared" si="6"/>
        <v>59688</v>
      </c>
      <c r="L14" s="21">
        <f t="shared" si="6"/>
        <v>65715</v>
      </c>
      <c r="M14" s="21">
        <f t="shared" si="6"/>
        <v>65715</v>
      </c>
      <c r="N14" s="21">
        <f t="shared" si="6"/>
        <v>68508</v>
      </c>
      <c r="O14" s="21">
        <f t="shared" si="6"/>
        <v>68148</v>
      </c>
      <c r="P14" s="22">
        <f t="shared" si="6"/>
        <v>48495</v>
      </c>
    </row>
    <row r="15" spans="1:17" ht="20.149999999999999" customHeight="1" x14ac:dyDescent="0.25">
      <c r="A15" s="71"/>
      <c r="B15" s="53"/>
      <c r="C15" s="57" t="s">
        <v>12</v>
      </c>
      <c r="D15" s="58"/>
      <c r="E15" s="30">
        <v>5500</v>
      </c>
      <c r="F15" s="30">
        <v>5500</v>
      </c>
      <c r="G15" s="30">
        <v>5500</v>
      </c>
      <c r="H15" s="30">
        <v>6500</v>
      </c>
      <c r="I15" s="30">
        <v>5500</v>
      </c>
      <c r="J15" s="30">
        <v>5500</v>
      </c>
      <c r="K15" s="21">
        <v>5500</v>
      </c>
      <c r="L15" s="21">
        <v>5500</v>
      </c>
      <c r="M15" s="21">
        <v>5500</v>
      </c>
      <c r="N15" s="21">
        <v>5500</v>
      </c>
      <c r="O15" s="21">
        <v>5500</v>
      </c>
      <c r="P15" s="22">
        <v>5500</v>
      </c>
    </row>
    <row r="16" spans="1:17" ht="20.149999999999999" customHeight="1" x14ac:dyDescent="0.25">
      <c r="A16" s="71"/>
      <c r="B16" s="53"/>
      <c r="C16" s="57" t="s">
        <v>28</v>
      </c>
      <c r="D16" s="58"/>
      <c r="E16" s="31">
        <v>4774</v>
      </c>
      <c r="F16" s="31">
        <v>5000</v>
      </c>
      <c r="G16" s="31">
        <v>5000</v>
      </c>
      <c r="H16" s="31">
        <v>5000</v>
      </c>
      <c r="I16" s="31">
        <v>5000</v>
      </c>
      <c r="J16" s="31">
        <v>5000</v>
      </c>
      <c r="K16" s="31">
        <v>5000</v>
      </c>
      <c r="L16" s="31">
        <v>5000</v>
      </c>
      <c r="M16" s="31">
        <v>5000</v>
      </c>
      <c r="N16" s="31">
        <v>6000</v>
      </c>
      <c r="O16" s="31">
        <v>5000</v>
      </c>
      <c r="P16" s="32">
        <v>5000</v>
      </c>
    </row>
    <row r="17" spans="1:16" ht="20.149999999999999" customHeight="1" thickBot="1" x14ac:dyDescent="0.3">
      <c r="A17" s="71"/>
      <c r="B17" s="53"/>
      <c r="C17" s="57" t="s">
        <v>13</v>
      </c>
      <c r="D17" s="58"/>
      <c r="E17" s="33">
        <v>460</v>
      </c>
      <c r="F17" s="33">
        <v>460</v>
      </c>
      <c r="G17" s="33">
        <v>460</v>
      </c>
      <c r="H17" s="33">
        <v>460</v>
      </c>
      <c r="I17" s="33">
        <v>460</v>
      </c>
      <c r="J17" s="33">
        <v>460</v>
      </c>
      <c r="K17" s="34">
        <v>460</v>
      </c>
      <c r="L17" s="34">
        <v>460</v>
      </c>
      <c r="M17" s="34">
        <v>460</v>
      </c>
      <c r="N17" s="34">
        <v>460</v>
      </c>
      <c r="O17" s="34">
        <v>460</v>
      </c>
      <c r="P17" s="35">
        <v>460</v>
      </c>
    </row>
    <row r="18" spans="1:16" ht="20.149999999999999" customHeight="1" thickTop="1" thickBot="1" x14ac:dyDescent="0.3">
      <c r="A18" s="72"/>
      <c r="B18" s="54"/>
      <c r="C18" s="50" t="s">
        <v>5</v>
      </c>
      <c r="D18" s="51"/>
      <c r="E18" s="26">
        <f>E14+E15+E16+E17</f>
        <v>67016</v>
      </c>
      <c r="F18" s="26">
        <f t="shared" ref="F18:P18" si="7">F14+F15+F16+F17</f>
        <v>72050</v>
      </c>
      <c r="G18" s="26">
        <f t="shared" si="7"/>
        <v>68125</v>
      </c>
      <c r="H18" s="26">
        <f t="shared" si="7"/>
        <v>69125</v>
      </c>
      <c r="I18" s="26">
        <f t="shared" si="7"/>
        <v>68035</v>
      </c>
      <c r="J18" s="26">
        <f t="shared" si="7"/>
        <v>68065</v>
      </c>
      <c r="K18" s="26">
        <f t="shared" si="7"/>
        <v>70648</v>
      </c>
      <c r="L18" s="26">
        <f t="shared" si="7"/>
        <v>76675</v>
      </c>
      <c r="M18" s="26">
        <f t="shared" si="7"/>
        <v>76675</v>
      </c>
      <c r="N18" s="26">
        <f t="shared" si="7"/>
        <v>80468</v>
      </c>
      <c r="O18" s="26">
        <f t="shared" si="7"/>
        <v>79108</v>
      </c>
      <c r="P18" s="27">
        <f t="shared" si="7"/>
        <v>59455</v>
      </c>
    </row>
    <row r="19" spans="1:16" ht="20.149999999999999" customHeight="1" thickBot="1" x14ac:dyDescent="0.3">
      <c r="A19" s="47" t="s">
        <v>7</v>
      </c>
      <c r="B19" s="48"/>
      <c r="C19" s="48"/>
      <c r="D19" s="49"/>
      <c r="E19" s="15">
        <f t="shared" ref="E19:P19" si="8">E10-E18</f>
        <v>16443</v>
      </c>
      <c r="F19" s="15">
        <f t="shared" si="8"/>
        <v>3250</v>
      </c>
      <c r="G19" s="15">
        <f t="shared" si="8"/>
        <v>875</v>
      </c>
      <c r="H19" s="15">
        <f t="shared" si="8"/>
        <v>12875</v>
      </c>
      <c r="I19" s="15">
        <f t="shared" si="8"/>
        <v>665</v>
      </c>
      <c r="J19" s="15">
        <f t="shared" si="8"/>
        <v>735</v>
      </c>
      <c r="K19" s="15">
        <f t="shared" si="8"/>
        <v>14152</v>
      </c>
      <c r="L19" s="15">
        <f t="shared" si="8"/>
        <v>2125</v>
      </c>
      <c r="M19" s="15">
        <f t="shared" si="8"/>
        <v>2125</v>
      </c>
      <c r="N19" s="15">
        <f t="shared" si="8"/>
        <v>2032</v>
      </c>
      <c r="O19" s="15">
        <f t="shared" si="8"/>
        <v>15192</v>
      </c>
      <c r="P19" s="16">
        <f t="shared" si="8"/>
        <v>-655</v>
      </c>
    </row>
    <row r="20" spans="1:16" ht="20.149999999999999" customHeight="1" x14ac:dyDescent="0.25">
      <c r="A20" s="64" t="s">
        <v>23</v>
      </c>
      <c r="B20" s="81" t="s">
        <v>3</v>
      </c>
      <c r="C20" s="57" t="s">
        <v>18</v>
      </c>
      <c r="D20" s="58"/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7">
        <v>0</v>
      </c>
    </row>
    <row r="21" spans="1:16" ht="20.149999999999999" customHeight="1" thickBot="1" x14ac:dyDescent="0.3">
      <c r="A21" s="65"/>
      <c r="B21" s="82"/>
      <c r="C21" s="57" t="s">
        <v>9</v>
      </c>
      <c r="D21" s="58"/>
      <c r="E21" s="24">
        <v>310</v>
      </c>
      <c r="F21" s="24">
        <v>310</v>
      </c>
      <c r="G21" s="24">
        <v>310</v>
      </c>
      <c r="H21" s="24">
        <v>310</v>
      </c>
      <c r="I21" s="24">
        <v>310</v>
      </c>
      <c r="J21" s="24">
        <v>310</v>
      </c>
      <c r="K21" s="24">
        <v>310</v>
      </c>
      <c r="L21" s="24">
        <v>310</v>
      </c>
      <c r="M21" s="24">
        <v>310</v>
      </c>
      <c r="N21" s="24">
        <v>310</v>
      </c>
      <c r="O21" s="24">
        <v>310</v>
      </c>
      <c r="P21" s="25">
        <v>310</v>
      </c>
    </row>
    <row r="22" spans="1:16" ht="20.149999999999999" customHeight="1" thickTop="1" thickBot="1" x14ac:dyDescent="0.3">
      <c r="A22" s="65"/>
      <c r="B22" s="83"/>
      <c r="C22" s="50" t="s">
        <v>5</v>
      </c>
      <c r="D22" s="51"/>
      <c r="E22" s="38">
        <f t="shared" ref="E22:P22" si="9">SUM(E20:E21)</f>
        <v>310</v>
      </c>
      <c r="F22" s="38">
        <f t="shared" si="9"/>
        <v>310</v>
      </c>
      <c r="G22" s="38">
        <f t="shared" si="9"/>
        <v>310</v>
      </c>
      <c r="H22" s="38">
        <f t="shared" si="9"/>
        <v>310</v>
      </c>
      <c r="I22" s="38">
        <f t="shared" si="9"/>
        <v>310</v>
      </c>
      <c r="J22" s="38">
        <f t="shared" si="9"/>
        <v>310</v>
      </c>
      <c r="K22" s="38">
        <f t="shared" si="9"/>
        <v>310</v>
      </c>
      <c r="L22" s="38">
        <f t="shared" si="9"/>
        <v>310</v>
      </c>
      <c r="M22" s="38">
        <f t="shared" si="9"/>
        <v>310</v>
      </c>
      <c r="N22" s="38">
        <f t="shared" si="9"/>
        <v>310</v>
      </c>
      <c r="O22" s="38">
        <f t="shared" si="9"/>
        <v>310</v>
      </c>
      <c r="P22" s="39">
        <f t="shared" si="9"/>
        <v>310</v>
      </c>
    </row>
    <row r="23" spans="1:16" ht="20.149999999999999" customHeight="1" x14ac:dyDescent="0.25">
      <c r="A23" s="65"/>
      <c r="B23" s="84" t="s">
        <v>24</v>
      </c>
      <c r="C23" s="57" t="s">
        <v>19</v>
      </c>
      <c r="D23" s="58"/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7">
        <v>0</v>
      </c>
    </row>
    <row r="24" spans="1:16" ht="20.149999999999999" customHeight="1" x14ac:dyDescent="0.25">
      <c r="A24" s="65"/>
      <c r="B24" s="85"/>
      <c r="C24" s="57" t="s">
        <v>33</v>
      </c>
      <c r="D24" s="87"/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500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2">
        <v>0</v>
      </c>
    </row>
    <row r="25" spans="1:16" ht="20.149999999999999" customHeight="1" thickBot="1" x14ac:dyDescent="0.3">
      <c r="A25" s="65"/>
      <c r="B25" s="85"/>
      <c r="C25" s="57" t="s">
        <v>9</v>
      </c>
      <c r="D25" s="58"/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22">
        <v>0</v>
      </c>
    </row>
    <row r="26" spans="1:16" ht="20.149999999999999" customHeight="1" thickTop="1" thickBot="1" x14ac:dyDescent="0.3">
      <c r="A26" s="66"/>
      <c r="B26" s="86"/>
      <c r="C26" s="50" t="s">
        <v>5</v>
      </c>
      <c r="D26" s="51"/>
      <c r="E26" s="26">
        <f t="shared" ref="E26:P26" si="10">SUM(E23:E25)</f>
        <v>0</v>
      </c>
      <c r="F26" s="26">
        <f t="shared" si="10"/>
        <v>0</v>
      </c>
      <c r="G26" s="26">
        <f t="shared" si="10"/>
        <v>0</v>
      </c>
      <c r="H26" s="26">
        <f t="shared" si="10"/>
        <v>0</v>
      </c>
      <c r="I26" s="26">
        <f t="shared" si="10"/>
        <v>0</v>
      </c>
      <c r="J26" s="26">
        <f t="shared" si="10"/>
        <v>500</v>
      </c>
      <c r="K26" s="26">
        <f t="shared" si="10"/>
        <v>0</v>
      </c>
      <c r="L26" s="26">
        <f t="shared" si="10"/>
        <v>0</v>
      </c>
      <c r="M26" s="26">
        <f t="shared" si="10"/>
        <v>0</v>
      </c>
      <c r="N26" s="26">
        <f t="shared" si="10"/>
        <v>0</v>
      </c>
      <c r="O26" s="26">
        <f t="shared" si="10"/>
        <v>0</v>
      </c>
      <c r="P26" s="27">
        <f t="shared" si="10"/>
        <v>0</v>
      </c>
    </row>
    <row r="27" spans="1:16" ht="20.149999999999999" customHeight="1" thickBot="1" x14ac:dyDescent="0.3">
      <c r="A27" s="47" t="s">
        <v>20</v>
      </c>
      <c r="B27" s="48"/>
      <c r="C27" s="48"/>
      <c r="D27" s="49"/>
      <c r="E27" s="15">
        <f t="shared" ref="E27:P27" si="11">E22-E26</f>
        <v>310</v>
      </c>
      <c r="F27" s="15">
        <f t="shared" si="11"/>
        <v>310</v>
      </c>
      <c r="G27" s="15">
        <f t="shared" si="11"/>
        <v>310</v>
      </c>
      <c r="H27" s="15">
        <f t="shared" si="11"/>
        <v>310</v>
      </c>
      <c r="I27" s="15">
        <f t="shared" si="11"/>
        <v>310</v>
      </c>
      <c r="J27" s="15">
        <f t="shared" si="11"/>
        <v>-190</v>
      </c>
      <c r="K27" s="15">
        <f t="shared" si="11"/>
        <v>310</v>
      </c>
      <c r="L27" s="15">
        <f t="shared" si="11"/>
        <v>310</v>
      </c>
      <c r="M27" s="15">
        <f t="shared" si="11"/>
        <v>310</v>
      </c>
      <c r="N27" s="15">
        <f t="shared" si="11"/>
        <v>310</v>
      </c>
      <c r="O27" s="15">
        <f t="shared" si="11"/>
        <v>310</v>
      </c>
      <c r="P27" s="16">
        <f t="shared" si="11"/>
        <v>310</v>
      </c>
    </row>
    <row r="28" spans="1:16" ht="20.149999999999999" customHeight="1" x14ac:dyDescent="0.25">
      <c r="A28" s="64" t="s">
        <v>21</v>
      </c>
      <c r="B28" s="61" t="s">
        <v>3</v>
      </c>
      <c r="C28" s="57" t="s">
        <v>11</v>
      </c>
      <c r="D28" s="58"/>
      <c r="E28" s="42">
        <v>10000</v>
      </c>
      <c r="F28" s="42">
        <v>110000</v>
      </c>
      <c r="G28" s="42">
        <v>10000</v>
      </c>
      <c r="H28" s="42">
        <v>10000</v>
      </c>
      <c r="I28" s="42">
        <v>10000</v>
      </c>
      <c r="J28" s="42">
        <v>10000</v>
      </c>
      <c r="K28" s="42">
        <v>10000</v>
      </c>
      <c r="L28" s="42">
        <v>10000</v>
      </c>
      <c r="M28" s="42">
        <v>10000</v>
      </c>
      <c r="N28" s="42">
        <v>10000</v>
      </c>
      <c r="O28" s="42">
        <v>10000</v>
      </c>
      <c r="P28" s="43">
        <v>10000</v>
      </c>
    </row>
    <row r="29" spans="1:16" ht="20.149999999999999" customHeight="1" x14ac:dyDescent="0.25">
      <c r="A29" s="65"/>
      <c r="B29" s="62"/>
      <c r="C29" s="57" t="s">
        <v>10</v>
      </c>
      <c r="D29" s="58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/>
      <c r="L29" s="21">
        <v>0</v>
      </c>
      <c r="M29" s="21">
        <v>0</v>
      </c>
      <c r="N29" s="21">
        <v>0</v>
      </c>
      <c r="O29" s="21">
        <v>0</v>
      </c>
      <c r="P29" s="22">
        <v>0</v>
      </c>
    </row>
    <row r="30" spans="1:16" ht="20.149999999999999" customHeight="1" thickBot="1" x14ac:dyDescent="0.3">
      <c r="A30" s="65"/>
      <c r="B30" s="62"/>
      <c r="C30" s="59" t="s">
        <v>9</v>
      </c>
      <c r="D30" s="60"/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5">
        <v>0</v>
      </c>
    </row>
    <row r="31" spans="1:16" ht="20.149999999999999" customHeight="1" thickTop="1" thickBot="1" x14ac:dyDescent="0.3">
      <c r="A31" s="65"/>
      <c r="B31" s="63"/>
      <c r="C31" s="50" t="s">
        <v>5</v>
      </c>
      <c r="D31" s="51"/>
      <c r="E31" s="26">
        <f t="shared" ref="E31:P31" si="12">SUM(E28:E30)</f>
        <v>10000</v>
      </c>
      <c r="F31" s="26">
        <f t="shared" si="12"/>
        <v>110000</v>
      </c>
      <c r="G31" s="26">
        <f t="shared" si="12"/>
        <v>10000</v>
      </c>
      <c r="H31" s="26">
        <f t="shared" si="12"/>
        <v>10000</v>
      </c>
      <c r="I31" s="26">
        <f t="shared" si="12"/>
        <v>10000</v>
      </c>
      <c r="J31" s="26">
        <f t="shared" si="12"/>
        <v>10000</v>
      </c>
      <c r="K31" s="26">
        <f t="shared" si="12"/>
        <v>10000</v>
      </c>
      <c r="L31" s="26">
        <f t="shared" si="12"/>
        <v>10000</v>
      </c>
      <c r="M31" s="26">
        <f t="shared" si="12"/>
        <v>10000</v>
      </c>
      <c r="N31" s="26">
        <f t="shared" si="12"/>
        <v>10000</v>
      </c>
      <c r="O31" s="26">
        <f t="shared" si="12"/>
        <v>10000</v>
      </c>
      <c r="P31" s="27">
        <f t="shared" si="12"/>
        <v>10000</v>
      </c>
    </row>
    <row r="32" spans="1:16" ht="20.149999999999999" customHeight="1" x14ac:dyDescent="0.25">
      <c r="A32" s="65"/>
      <c r="B32" s="52" t="s">
        <v>6</v>
      </c>
      <c r="C32" s="55" t="s">
        <v>15</v>
      </c>
      <c r="D32" s="56"/>
      <c r="E32" s="17">
        <v>10000</v>
      </c>
      <c r="F32" s="17">
        <v>110000</v>
      </c>
      <c r="G32" s="17">
        <v>10000</v>
      </c>
      <c r="H32" s="17">
        <v>10000</v>
      </c>
      <c r="I32" s="17">
        <v>10000</v>
      </c>
      <c r="J32" s="17">
        <v>10000</v>
      </c>
      <c r="K32" s="17">
        <v>10000</v>
      </c>
      <c r="L32" s="17">
        <v>10000</v>
      </c>
      <c r="M32" s="17">
        <v>10000</v>
      </c>
      <c r="N32" s="17">
        <v>10000</v>
      </c>
      <c r="O32" s="17">
        <v>10000</v>
      </c>
      <c r="P32" s="18">
        <v>10000</v>
      </c>
    </row>
    <row r="33" spans="1:16" ht="20.149999999999999" customHeight="1" thickBot="1" x14ac:dyDescent="0.3">
      <c r="A33" s="65"/>
      <c r="B33" s="53"/>
      <c r="C33" s="57" t="s">
        <v>14</v>
      </c>
      <c r="D33" s="58"/>
      <c r="E33" s="24">
        <v>3721</v>
      </c>
      <c r="F33" s="24">
        <v>3721</v>
      </c>
      <c r="G33" s="24">
        <v>3721</v>
      </c>
      <c r="H33" s="24">
        <v>3721</v>
      </c>
      <c r="I33" s="24">
        <v>3721</v>
      </c>
      <c r="J33" s="24">
        <v>3721</v>
      </c>
      <c r="K33" s="24">
        <v>3721</v>
      </c>
      <c r="L33" s="24">
        <v>3721</v>
      </c>
      <c r="M33" s="24">
        <v>3721</v>
      </c>
      <c r="N33" s="24">
        <v>3721</v>
      </c>
      <c r="O33" s="24">
        <v>3721</v>
      </c>
      <c r="P33" s="25">
        <v>3721</v>
      </c>
    </row>
    <row r="34" spans="1:16" ht="20.149999999999999" customHeight="1" thickTop="1" thickBot="1" x14ac:dyDescent="0.3">
      <c r="A34" s="66"/>
      <c r="B34" s="54"/>
      <c r="C34" s="50" t="s">
        <v>5</v>
      </c>
      <c r="D34" s="51"/>
      <c r="E34" s="26">
        <f t="shared" ref="E34:P34" si="13">SUM(E32:E33)</f>
        <v>13721</v>
      </c>
      <c r="F34" s="26">
        <f t="shared" si="13"/>
        <v>113721</v>
      </c>
      <c r="G34" s="26">
        <f t="shared" si="13"/>
        <v>13721</v>
      </c>
      <c r="H34" s="26">
        <f t="shared" si="13"/>
        <v>13721</v>
      </c>
      <c r="I34" s="26">
        <f t="shared" si="13"/>
        <v>13721</v>
      </c>
      <c r="J34" s="26">
        <f t="shared" si="13"/>
        <v>13721</v>
      </c>
      <c r="K34" s="26">
        <f t="shared" si="13"/>
        <v>13721</v>
      </c>
      <c r="L34" s="26">
        <f t="shared" si="13"/>
        <v>13721</v>
      </c>
      <c r="M34" s="26">
        <f t="shared" si="13"/>
        <v>13721</v>
      </c>
      <c r="N34" s="26">
        <f t="shared" si="13"/>
        <v>13721</v>
      </c>
      <c r="O34" s="26">
        <f t="shared" si="13"/>
        <v>13721</v>
      </c>
      <c r="P34" s="27">
        <f t="shared" si="13"/>
        <v>13721</v>
      </c>
    </row>
    <row r="35" spans="1:16" ht="20.149999999999999" customHeight="1" thickBot="1" x14ac:dyDescent="0.3">
      <c r="A35" s="47" t="s">
        <v>21</v>
      </c>
      <c r="B35" s="48"/>
      <c r="C35" s="48"/>
      <c r="D35" s="49"/>
      <c r="E35" s="15">
        <f t="shared" ref="E35:P35" si="14">E31-E34</f>
        <v>-3721</v>
      </c>
      <c r="F35" s="15">
        <f t="shared" si="14"/>
        <v>-3721</v>
      </c>
      <c r="G35" s="15">
        <f t="shared" si="14"/>
        <v>-3721</v>
      </c>
      <c r="H35" s="15">
        <f t="shared" si="14"/>
        <v>-3721</v>
      </c>
      <c r="I35" s="15">
        <f t="shared" si="14"/>
        <v>-3721</v>
      </c>
      <c r="J35" s="15">
        <f t="shared" si="14"/>
        <v>-3721</v>
      </c>
      <c r="K35" s="15">
        <f t="shared" si="14"/>
        <v>-3721</v>
      </c>
      <c r="L35" s="15">
        <f t="shared" si="14"/>
        <v>-3721</v>
      </c>
      <c r="M35" s="15">
        <f t="shared" si="14"/>
        <v>-3721</v>
      </c>
      <c r="N35" s="15">
        <f t="shared" si="14"/>
        <v>-3721</v>
      </c>
      <c r="O35" s="15">
        <f t="shared" si="14"/>
        <v>-3721</v>
      </c>
      <c r="P35" s="16">
        <f t="shared" si="14"/>
        <v>-3721</v>
      </c>
    </row>
    <row r="36" spans="1:16" ht="20.149999999999999" customHeight="1" thickBot="1" x14ac:dyDescent="0.3">
      <c r="A36" s="47" t="s">
        <v>22</v>
      </c>
      <c r="B36" s="48"/>
      <c r="C36" s="48"/>
      <c r="D36" s="49"/>
      <c r="E36" s="15">
        <f t="shared" ref="E36:P36" si="15">E19+E27+E35</f>
        <v>13032</v>
      </c>
      <c r="F36" s="15">
        <f t="shared" si="15"/>
        <v>-161</v>
      </c>
      <c r="G36" s="15">
        <f t="shared" si="15"/>
        <v>-2536</v>
      </c>
      <c r="H36" s="15">
        <f t="shared" si="15"/>
        <v>9464</v>
      </c>
      <c r="I36" s="15">
        <f t="shared" si="15"/>
        <v>-2746</v>
      </c>
      <c r="J36" s="15">
        <f t="shared" si="15"/>
        <v>-3176</v>
      </c>
      <c r="K36" s="15">
        <f t="shared" si="15"/>
        <v>10741</v>
      </c>
      <c r="L36" s="15">
        <f t="shared" si="15"/>
        <v>-1286</v>
      </c>
      <c r="M36" s="15">
        <f t="shared" si="15"/>
        <v>-1286</v>
      </c>
      <c r="N36" s="15">
        <f t="shared" si="15"/>
        <v>-1379</v>
      </c>
      <c r="O36" s="15">
        <f t="shared" si="15"/>
        <v>11781</v>
      </c>
      <c r="P36" s="22">
        <f t="shared" si="15"/>
        <v>-4066</v>
      </c>
    </row>
    <row r="37" spans="1:16" ht="20.149999999999999" customHeight="1" thickBot="1" x14ac:dyDescent="0.3">
      <c r="A37" s="47" t="s">
        <v>8</v>
      </c>
      <c r="B37" s="48"/>
      <c r="C37" s="48"/>
      <c r="D37" s="49"/>
      <c r="E37" s="26">
        <f t="shared" ref="E37:P37" si="16">E4+E36</f>
        <v>24526</v>
      </c>
      <c r="F37" s="26">
        <f t="shared" si="16"/>
        <v>24365</v>
      </c>
      <c r="G37" s="26">
        <f t="shared" si="16"/>
        <v>21829</v>
      </c>
      <c r="H37" s="26">
        <f t="shared" si="16"/>
        <v>31293</v>
      </c>
      <c r="I37" s="26">
        <f t="shared" si="16"/>
        <v>28547</v>
      </c>
      <c r="J37" s="26">
        <f t="shared" si="16"/>
        <v>25371</v>
      </c>
      <c r="K37" s="26">
        <f t="shared" si="16"/>
        <v>36112</v>
      </c>
      <c r="L37" s="26">
        <f t="shared" si="16"/>
        <v>34826</v>
      </c>
      <c r="M37" s="26">
        <f t="shared" si="16"/>
        <v>33540</v>
      </c>
      <c r="N37" s="26">
        <f t="shared" si="16"/>
        <v>32161</v>
      </c>
      <c r="O37" s="26">
        <f t="shared" si="16"/>
        <v>43942</v>
      </c>
      <c r="P37" s="16">
        <f t="shared" si="16"/>
        <v>39876</v>
      </c>
    </row>
    <row r="38" spans="1:16" x14ac:dyDescent="0.25">
      <c r="O38" s="45"/>
    </row>
  </sheetData>
  <mergeCells count="38">
    <mergeCell ref="C26:D26"/>
    <mergeCell ref="A19:D19"/>
    <mergeCell ref="A20:A26"/>
    <mergeCell ref="B20:B22"/>
    <mergeCell ref="C20:D20"/>
    <mergeCell ref="C21:D21"/>
    <mergeCell ref="C22:D22"/>
    <mergeCell ref="B23:B26"/>
    <mergeCell ref="C23:D23"/>
    <mergeCell ref="C24:D24"/>
    <mergeCell ref="C25:D25"/>
    <mergeCell ref="A4:D4"/>
    <mergeCell ref="A5:A18"/>
    <mergeCell ref="B5:B10"/>
    <mergeCell ref="C5:C7"/>
    <mergeCell ref="C8:D8"/>
    <mergeCell ref="C9:D9"/>
    <mergeCell ref="C10:D10"/>
    <mergeCell ref="C11:C14"/>
    <mergeCell ref="B11:B18"/>
    <mergeCell ref="C15:D15"/>
    <mergeCell ref="C16:D16"/>
    <mergeCell ref="C17:D17"/>
    <mergeCell ref="C18:D18"/>
    <mergeCell ref="A27:D27"/>
    <mergeCell ref="C28:D28"/>
    <mergeCell ref="C29:D29"/>
    <mergeCell ref="C30:D30"/>
    <mergeCell ref="B28:B31"/>
    <mergeCell ref="A28:A34"/>
    <mergeCell ref="A35:D35"/>
    <mergeCell ref="A36:D36"/>
    <mergeCell ref="A37:D37"/>
    <mergeCell ref="C31:D31"/>
    <mergeCell ref="B32:B34"/>
    <mergeCell ref="C32:D32"/>
    <mergeCell ref="C33:D33"/>
    <mergeCell ref="C34:D34"/>
  </mergeCells>
  <phoneticPr fontId="2"/>
  <pageMargins left="0.51181102362204722" right="0.70866141732283472" top="0.74803149606299213" bottom="0.74803149606299213" header="0.31496062992125984" footer="0.31496062992125984"/>
  <pageSetup paperSize="9" scale="66" orientation="landscape" horizontalDpi="4294967293" r:id="rId1"/>
  <headerFooter>
    <oddHeader xml:space="preserve">&amp;C&amp;22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資金繰表（年度）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2019-04-12T04:51:26Z</dcterms:created>
  <dcterms:modified xsi:type="dcterms:W3CDTF">2019-11-15T18:53:10Z</dcterms:modified>
</cp:coreProperties>
</file>